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640" activeTab="0"/>
  </bookViews>
  <sheets>
    <sheet name="2009_1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<sst xmlns="http://schemas.openxmlformats.org/spreadsheetml/2006/main" count="78" uniqueCount="70">
  <si>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Einrichtung / Gruppe</t>
  </si>
  <si>
    <t>Anz. Wochen</t>
  </si>
  <si>
    <t>über 3 Jahren</t>
  </si>
  <si>
    <t>unter 3 Jahren</t>
  </si>
  <si>
    <t>Gruppe 1</t>
  </si>
  <si>
    <t>Anz. Plätze</t>
  </si>
  <si>
    <t xml:space="preserve">Jahresöffnungsstunden </t>
  </si>
  <si>
    <t>gesamt</t>
  </si>
  <si>
    <t>pro Platz</t>
  </si>
  <si>
    <t>über 3</t>
  </si>
  <si>
    <t>unter 3</t>
  </si>
  <si>
    <t>Gesamtsumme</t>
  </si>
  <si>
    <t>Sachkosten</t>
  </si>
  <si>
    <t>Personalkosten Leitung</t>
  </si>
  <si>
    <t>Zwischensumme</t>
  </si>
  <si>
    <t>Personalkosten</t>
  </si>
  <si>
    <t>(2, 5 Std./Gruppe/Woche)</t>
  </si>
  <si>
    <t>Stundenverrechnungssatz:</t>
  </si>
  <si>
    <t>Gesamt</t>
  </si>
  <si>
    <t>(Gesamtssach- u. Leitungskosten / Platzzahl)</t>
  </si>
  <si>
    <t>Grundkosten pro Platz / Jahr unabhängig von Betreuungszeit:</t>
  </si>
  <si>
    <t>(Gesamtpersonalkosten / Jahresöffnungsstunden)</t>
  </si>
  <si>
    <t>Beitragsberechnung:</t>
  </si>
  <si>
    <t>tägliche Betreuungszeit</t>
  </si>
  <si>
    <t>5,0 Stunden</t>
  </si>
  <si>
    <t>5,5 Stunden</t>
  </si>
  <si>
    <t>6,0 Stunden</t>
  </si>
  <si>
    <t>WStd.</t>
  </si>
  <si>
    <t>ohne Ferienbetreuung:</t>
  </si>
  <si>
    <t>Wochen</t>
  </si>
  <si>
    <t>Personalkosten pro Betreuungsstunde / Platz:</t>
  </si>
  <si>
    <t>Grundkosten</t>
  </si>
  <si>
    <t>Personalkostenanteil</t>
  </si>
  <si>
    <t>Gesamtkosten</t>
  </si>
  <si>
    <t>Jahres-Elternbeitrag</t>
  </si>
  <si>
    <t>mtl.</t>
  </si>
  <si>
    <t>bisher:</t>
  </si>
  <si>
    <t>Kindertagesstättenjahr:</t>
  </si>
  <si>
    <t>pro Woche</t>
  </si>
  <si>
    <t>Öffnungszeit</t>
  </si>
  <si>
    <t>Öffnungsstunden</t>
  </si>
  <si>
    <t>pro Jahr</t>
  </si>
  <si>
    <t>Plätze</t>
  </si>
  <si>
    <t>Summe</t>
  </si>
  <si>
    <t>Jahresöffnungsstd.</t>
  </si>
  <si>
    <t>PK pro Std.</t>
  </si>
  <si>
    <t>Differenz</t>
  </si>
  <si>
    <t>Soll / Ist Vergleich</t>
  </si>
  <si>
    <t>Anteil Eltern</t>
  </si>
  <si>
    <t>rechnerisch</t>
  </si>
  <si>
    <t>bereinigt</t>
  </si>
  <si>
    <t>tatsächlich nicht</t>
  </si>
  <si>
    <t>genutzter Std.</t>
  </si>
  <si>
    <t>davon Umland</t>
  </si>
  <si>
    <t>6,5 Stunden</t>
  </si>
  <si>
    <t>7,0 Stunden</t>
  </si>
  <si>
    <t>Steigerung</t>
  </si>
  <si>
    <t>Kindergarten</t>
  </si>
  <si>
    <t>Plätze o. Randöf.</t>
  </si>
  <si>
    <t>Ist 2012</t>
  </si>
  <si>
    <t>Kosten 2012</t>
  </si>
  <si>
    <t>Soll Elternbeiträge 2013/14</t>
  </si>
  <si>
    <t>2013/14</t>
  </si>
  <si>
    <t>Gruppe 2</t>
  </si>
  <si>
    <t>Gruppe 3</t>
  </si>
  <si>
    <t>Randöffnungszeiten</t>
  </si>
  <si>
    <t>Krippe</t>
  </si>
  <si>
    <t>3-Tages Gruppe bis 7/2012</t>
  </si>
  <si>
    <t>8,0 Stunden</t>
  </si>
  <si>
    <t>davon Wendtorf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</si>
</sst>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Alignment="1">
      <alignment horizontal="right"/>
    </xf>
    <xf numFmtId="9" fontId="0" fillId="0" borderId="10" xfId="0" applyNumberFormat="1" applyBorder="1" applyAlignment="1">
      <alignment/>
    </xf>
    <xf numFmtId="0" fontId="2" fillId="0" borderId="13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64" fontId="2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9" fontId="1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10" fontId="0" fillId="0" borderId="35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64" fontId="3" fillId="0" borderId="38" xfId="0" applyNumberFormat="1" applyFont="1" applyBorder="1" applyAlignment="1">
      <alignment horizontal="right" vertical="center" shrinkToFit="1"/>
    </xf>
    <xf numFmtId="164" fontId="3" fillId="0" borderId="39" xfId="0" applyNumberFormat="1" applyFont="1" applyBorder="1" applyAlignment="1">
      <alignment horizontal="right" vertical="center" shrinkToFi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view="pageLayout" zoomScale="80" zoomScalePageLayoutView="80" workbookViewId="0" topLeftCell="A1">
      <selection activeCell="C6" sqref="C6"/>
    </sheetView>
  </sheetViews>
  <sheetFormatPr defaultColWidth="11.421875" defaultRowHeight="12.75"/>
  <cols>
    <col min="1" max="1" width="28.28125" style="0" bestFit="1" customWidth="1"/>
    <col min="2" max="2" width="15.421875" style="0" bestFit="1" customWidth="1"/>
    <col min="3" max="3" width="15.140625" style="0" bestFit="1" customWidth="1"/>
    <col min="4" max="4" width="15.8515625" style="0" bestFit="1" customWidth="1"/>
    <col min="5" max="5" width="20.28125" style="0" bestFit="1" customWidth="1"/>
    <col min="6" max="6" width="15.00390625" style="0" customWidth="1"/>
    <col min="7" max="7" width="19.57421875" style="0" bestFit="1" customWidth="1"/>
    <col min="8" max="8" width="18.28125" style="0" bestFit="1" customWidth="1"/>
    <col min="9" max="9" width="12.7109375" style="0" bestFit="1" customWidth="1"/>
    <col min="10" max="10" width="12.28125" style="0" bestFit="1" customWidth="1"/>
  </cols>
  <sheetData>
    <row r="1" ht="13.5" thickBot="1"/>
    <row r="2" spans="1:10" ht="12.75">
      <c r="A2" s="6" t="s">
        <v>0</v>
      </c>
      <c r="B2" s="7" t="s">
        <v>5</v>
      </c>
      <c r="C2" s="7" t="s">
        <v>2</v>
      </c>
      <c r="D2" s="7" t="s">
        <v>3</v>
      </c>
      <c r="E2" s="7" t="s">
        <v>39</v>
      </c>
      <c r="F2" s="7" t="s">
        <v>1</v>
      </c>
      <c r="G2" s="7" t="s">
        <v>40</v>
      </c>
      <c r="H2" s="72" t="s">
        <v>6</v>
      </c>
      <c r="I2" s="72"/>
      <c r="J2" s="73"/>
    </row>
    <row r="3" spans="1:10" ht="12.75">
      <c r="A3" s="8"/>
      <c r="B3" s="3"/>
      <c r="C3" s="3"/>
      <c r="D3" s="3"/>
      <c r="E3" s="2" t="s">
        <v>38</v>
      </c>
      <c r="F3" s="3"/>
      <c r="G3" s="2" t="s">
        <v>41</v>
      </c>
      <c r="H3" s="3" t="s">
        <v>7</v>
      </c>
      <c r="I3" s="3" t="s">
        <v>9</v>
      </c>
      <c r="J3" s="9" t="s">
        <v>10</v>
      </c>
    </row>
    <row r="4" spans="1:10" ht="12.75">
      <c r="A4" s="10" t="s">
        <v>57</v>
      </c>
      <c r="B4" s="5"/>
      <c r="C4" s="5"/>
      <c r="D4" s="5"/>
      <c r="E4" s="5"/>
      <c r="F4" s="5"/>
      <c r="G4" s="5"/>
      <c r="H4" s="5"/>
      <c r="I4" s="5"/>
      <c r="J4" s="11"/>
    </row>
    <row r="5" spans="1:10" ht="12.75">
      <c r="A5" s="10" t="s">
        <v>4</v>
      </c>
      <c r="B5" s="5">
        <v>22</v>
      </c>
      <c r="C5" s="5">
        <v>22</v>
      </c>
      <c r="D5" s="5">
        <v>0</v>
      </c>
      <c r="E5" s="5">
        <v>25</v>
      </c>
      <c r="F5" s="5">
        <v>48</v>
      </c>
      <c r="G5" s="5">
        <f aca="true" t="shared" si="0" ref="G5:G10">E5*F5</f>
        <v>1200</v>
      </c>
      <c r="H5" s="5">
        <f aca="true" t="shared" si="1" ref="H5:H10">G5*B5</f>
        <v>26400</v>
      </c>
      <c r="I5" s="5">
        <f aca="true" t="shared" si="2" ref="I5:I10">G5*C5</f>
        <v>26400</v>
      </c>
      <c r="J5" s="11">
        <f aca="true" t="shared" si="3" ref="J5:J10">G5*D5</f>
        <v>0</v>
      </c>
    </row>
    <row r="6" spans="1:10" ht="12.75">
      <c r="A6" s="10" t="s">
        <v>63</v>
      </c>
      <c r="B6" s="5">
        <v>22</v>
      </c>
      <c r="C6" s="5">
        <v>22</v>
      </c>
      <c r="D6" s="5">
        <v>0</v>
      </c>
      <c r="E6" s="5">
        <v>25</v>
      </c>
      <c r="F6" s="5">
        <v>48</v>
      </c>
      <c r="G6" s="5">
        <f t="shared" si="0"/>
        <v>1200</v>
      </c>
      <c r="H6" s="5">
        <f t="shared" si="1"/>
        <v>26400</v>
      </c>
      <c r="I6" s="5">
        <f t="shared" si="2"/>
        <v>26400</v>
      </c>
      <c r="J6" s="11">
        <f t="shared" si="3"/>
        <v>0</v>
      </c>
    </row>
    <row r="7" spans="1:10" ht="12.75">
      <c r="A7" s="10" t="s">
        <v>64</v>
      </c>
      <c r="B7" s="5">
        <v>22</v>
      </c>
      <c r="C7" s="5">
        <v>22</v>
      </c>
      <c r="D7" s="5">
        <v>0</v>
      </c>
      <c r="E7" s="5">
        <v>25</v>
      </c>
      <c r="F7" s="5">
        <v>48</v>
      </c>
      <c r="G7" s="5">
        <f t="shared" si="0"/>
        <v>1200</v>
      </c>
      <c r="H7" s="5">
        <f t="shared" si="1"/>
        <v>26400</v>
      </c>
      <c r="I7" s="5">
        <f t="shared" si="2"/>
        <v>26400</v>
      </c>
      <c r="J7" s="11">
        <f t="shared" si="3"/>
        <v>0</v>
      </c>
    </row>
    <row r="8" spans="1:10" ht="12.75">
      <c r="A8" s="10" t="s">
        <v>65</v>
      </c>
      <c r="B8" s="5">
        <v>22</v>
      </c>
      <c r="C8" s="5">
        <v>22</v>
      </c>
      <c r="D8" s="5">
        <v>0</v>
      </c>
      <c r="E8" s="5">
        <v>15</v>
      </c>
      <c r="F8" s="5">
        <v>48</v>
      </c>
      <c r="G8" s="5">
        <f t="shared" si="0"/>
        <v>720</v>
      </c>
      <c r="H8" s="5">
        <f t="shared" si="1"/>
        <v>15840</v>
      </c>
      <c r="I8" s="5">
        <f t="shared" si="2"/>
        <v>15840</v>
      </c>
      <c r="J8" s="11">
        <f t="shared" si="3"/>
        <v>0</v>
      </c>
    </row>
    <row r="9" spans="1:10" ht="12.75">
      <c r="A9" s="61" t="s">
        <v>66</v>
      </c>
      <c r="B9" s="5">
        <v>10</v>
      </c>
      <c r="C9" s="5">
        <v>0</v>
      </c>
      <c r="D9" s="5">
        <v>10</v>
      </c>
      <c r="E9" s="5">
        <v>27.5</v>
      </c>
      <c r="F9" s="5">
        <v>48</v>
      </c>
      <c r="G9" s="5">
        <f t="shared" si="0"/>
        <v>1320</v>
      </c>
      <c r="H9" s="5">
        <f t="shared" si="1"/>
        <v>13200</v>
      </c>
      <c r="I9" s="5">
        <f t="shared" si="2"/>
        <v>0</v>
      </c>
      <c r="J9" s="11">
        <f t="shared" si="3"/>
        <v>13200</v>
      </c>
    </row>
    <row r="10" spans="1:10" ht="12.75">
      <c r="A10" s="61" t="s">
        <v>67</v>
      </c>
      <c r="B10" s="5">
        <v>10</v>
      </c>
      <c r="C10" s="5">
        <v>0</v>
      </c>
      <c r="D10" s="5">
        <v>10</v>
      </c>
      <c r="E10" s="5">
        <v>16.5</v>
      </c>
      <c r="F10" s="5">
        <v>28</v>
      </c>
      <c r="G10" s="5">
        <f t="shared" si="0"/>
        <v>462</v>
      </c>
      <c r="H10" s="5">
        <f t="shared" si="1"/>
        <v>4620</v>
      </c>
      <c r="I10" s="5">
        <f t="shared" si="2"/>
        <v>0</v>
      </c>
      <c r="J10" s="11">
        <f t="shared" si="3"/>
        <v>4620</v>
      </c>
    </row>
    <row r="11" spans="1:10" ht="12.75">
      <c r="A11" s="10" t="s">
        <v>43</v>
      </c>
      <c r="B11" s="4">
        <f>SUM(B5:B10)</f>
        <v>108</v>
      </c>
      <c r="C11" s="4">
        <f aca="true" t="shared" si="4" ref="C11:J11">SUM(C5:C10)</f>
        <v>88</v>
      </c>
      <c r="D11" s="4">
        <f t="shared" si="4"/>
        <v>20</v>
      </c>
      <c r="E11" s="4">
        <f t="shared" si="4"/>
        <v>134</v>
      </c>
      <c r="F11" s="4">
        <f t="shared" si="4"/>
        <v>268</v>
      </c>
      <c r="G11" s="4">
        <f t="shared" si="4"/>
        <v>6102</v>
      </c>
      <c r="H11" s="4">
        <f t="shared" si="4"/>
        <v>112860</v>
      </c>
      <c r="I11" s="4">
        <f t="shared" si="4"/>
        <v>95040</v>
      </c>
      <c r="J11" s="4">
        <f t="shared" si="4"/>
        <v>17820</v>
      </c>
    </row>
    <row r="12" spans="1:10" ht="13.5" thickBot="1">
      <c r="A12" s="12"/>
      <c r="B12" s="5"/>
      <c r="C12" s="5"/>
      <c r="D12" s="5"/>
      <c r="E12" s="5"/>
      <c r="F12" s="5"/>
      <c r="G12" s="5"/>
      <c r="H12" s="5"/>
      <c r="I12" s="5"/>
      <c r="J12" s="11"/>
    </row>
    <row r="13" spans="1:10" ht="13.5" thickBot="1">
      <c r="A13" s="27" t="s">
        <v>11</v>
      </c>
      <c r="B13" s="28">
        <f>B11</f>
        <v>108</v>
      </c>
      <c r="C13" s="28">
        <f aca="true" t="shared" si="5" ref="C13:J13">C11</f>
        <v>88</v>
      </c>
      <c r="D13" s="28">
        <f t="shared" si="5"/>
        <v>20</v>
      </c>
      <c r="E13" s="28">
        <f t="shared" si="5"/>
        <v>134</v>
      </c>
      <c r="F13" s="28">
        <f t="shared" si="5"/>
        <v>268</v>
      </c>
      <c r="G13" s="28">
        <f t="shared" si="5"/>
        <v>6102</v>
      </c>
      <c r="H13" s="28">
        <f t="shared" si="5"/>
        <v>112860</v>
      </c>
      <c r="I13" s="28">
        <f t="shared" si="5"/>
        <v>95040</v>
      </c>
      <c r="J13" s="28">
        <f t="shared" si="5"/>
        <v>17820</v>
      </c>
    </row>
    <row r="14" spans="1:2" ht="13.5" thickBot="1">
      <c r="A14" s="29" t="s">
        <v>58</v>
      </c>
      <c r="B14" s="14">
        <f>B13-B8</f>
        <v>86</v>
      </c>
    </row>
    <row r="15" ht="13.5" thickBot="1"/>
    <row r="16" spans="1:10" ht="12.75">
      <c r="A16" s="6" t="s">
        <v>60</v>
      </c>
      <c r="B16" s="7" t="s">
        <v>57</v>
      </c>
      <c r="C16" s="7"/>
      <c r="D16" s="7"/>
      <c r="E16" s="7"/>
      <c r="F16" s="7"/>
      <c r="G16" s="22"/>
      <c r="H16" s="33" t="s">
        <v>18</v>
      </c>
      <c r="I16" s="39" t="s">
        <v>9</v>
      </c>
      <c r="J16" s="40" t="s">
        <v>10</v>
      </c>
    </row>
    <row r="17" spans="1:10" ht="12.75">
      <c r="A17" s="12"/>
      <c r="B17" s="5"/>
      <c r="C17" s="5"/>
      <c r="D17" s="5"/>
      <c r="E17" s="5"/>
      <c r="F17" s="5"/>
      <c r="G17" s="23"/>
      <c r="H17" s="34"/>
      <c r="I17" s="12"/>
      <c r="J17" s="11"/>
    </row>
    <row r="18" spans="1:10" ht="12.75">
      <c r="A18" s="12" t="s">
        <v>12</v>
      </c>
      <c r="B18" s="15">
        <v>84308.2</v>
      </c>
      <c r="C18" s="15"/>
      <c r="D18" s="15"/>
      <c r="E18" s="15"/>
      <c r="F18" s="15"/>
      <c r="G18" s="24"/>
      <c r="H18" s="35">
        <f>SUM(B18:G18)</f>
        <v>84308.2</v>
      </c>
      <c r="I18" s="12"/>
      <c r="J18" s="11"/>
    </row>
    <row r="19" spans="1:10" ht="12.75">
      <c r="A19" s="12" t="s">
        <v>13</v>
      </c>
      <c r="B19" s="15">
        <f>2.5*5*52*$D$20</f>
        <v>16003</v>
      </c>
      <c r="C19" s="15"/>
      <c r="D19" s="15"/>
      <c r="E19" s="15"/>
      <c r="F19" s="15"/>
      <c r="G19" s="24"/>
      <c r="H19" s="35">
        <f aca="true" t="shared" si="6" ref="H19:H26">SUM(B19:G19)</f>
        <v>16003</v>
      </c>
      <c r="I19" s="12"/>
      <c r="J19" s="11"/>
    </row>
    <row r="20" spans="1:10" ht="12.75">
      <c r="A20" s="12" t="s">
        <v>16</v>
      </c>
      <c r="B20" s="5" t="s">
        <v>17</v>
      </c>
      <c r="C20" s="5"/>
      <c r="D20" s="15">
        <v>24.62</v>
      </c>
      <c r="E20" s="5"/>
      <c r="F20" s="5"/>
      <c r="G20" s="23"/>
      <c r="H20" s="35"/>
      <c r="I20" s="12"/>
      <c r="J20" s="11"/>
    </row>
    <row r="21" spans="1:10" ht="12.75">
      <c r="A21" s="12"/>
      <c r="B21" s="5"/>
      <c r="C21" s="5"/>
      <c r="D21" s="5"/>
      <c r="E21" s="5"/>
      <c r="F21" s="5"/>
      <c r="G21" s="23"/>
      <c r="H21" s="35"/>
      <c r="I21" s="12"/>
      <c r="J21" s="11"/>
    </row>
    <row r="22" spans="1:10" ht="12.75">
      <c r="A22" s="12" t="s">
        <v>14</v>
      </c>
      <c r="B22" s="15">
        <f>SUM(B18:B21)</f>
        <v>100311.2</v>
      </c>
      <c r="C22" s="15"/>
      <c r="D22" s="15"/>
      <c r="E22" s="15"/>
      <c r="F22" s="15"/>
      <c r="G22" s="24"/>
      <c r="H22" s="36">
        <f t="shared" si="6"/>
        <v>100311.2</v>
      </c>
      <c r="I22" s="12"/>
      <c r="J22" s="11"/>
    </row>
    <row r="23" spans="1:10" ht="12.75">
      <c r="A23" s="12"/>
      <c r="B23" s="15"/>
      <c r="C23" s="15"/>
      <c r="D23" s="15"/>
      <c r="E23" s="15"/>
      <c r="F23" s="15"/>
      <c r="G23" s="24"/>
      <c r="H23" s="35"/>
      <c r="I23" s="12"/>
      <c r="J23" s="11"/>
    </row>
    <row r="24" spans="1:10" ht="12.75">
      <c r="A24" s="12" t="s">
        <v>15</v>
      </c>
      <c r="B24" s="15">
        <f>(238474.73+11826.58+17403.45+479.59+48148.12+1521.31+34283.99+2278.17+7013.48)-B19</f>
        <v>345426.42</v>
      </c>
      <c r="C24" s="15"/>
      <c r="D24" s="15"/>
      <c r="E24" s="15"/>
      <c r="F24" s="15"/>
      <c r="G24" s="24"/>
      <c r="H24" s="36">
        <f t="shared" si="6"/>
        <v>345426.42</v>
      </c>
      <c r="I24" s="41">
        <f>H24/(I13+(2*J13))*I13</f>
        <v>251219.21454545454</v>
      </c>
      <c r="J24" s="16">
        <f>H24/(I13+(2*J13))*(2*J13)</f>
        <v>94207.20545454544</v>
      </c>
    </row>
    <row r="25" spans="1:10" ht="13.5" thickBot="1">
      <c r="A25" s="13"/>
      <c r="B25" s="20"/>
      <c r="C25" s="20"/>
      <c r="D25" s="20"/>
      <c r="E25" s="20"/>
      <c r="F25" s="20"/>
      <c r="G25" s="25"/>
      <c r="H25" s="37"/>
      <c r="I25" s="12"/>
      <c r="J25" s="11"/>
    </row>
    <row r="26" spans="1:10" ht="13.5" thickBot="1">
      <c r="A26" s="19" t="s">
        <v>11</v>
      </c>
      <c r="B26" s="21">
        <f aca="true" t="shared" si="7" ref="B26:G26">SUM(B22:B24)</f>
        <v>445737.62</v>
      </c>
      <c r="C26" s="21">
        <f t="shared" si="7"/>
        <v>0</v>
      </c>
      <c r="D26" s="21">
        <f t="shared" si="7"/>
        <v>0</v>
      </c>
      <c r="E26" s="21">
        <f t="shared" si="7"/>
        <v>0</v>
      </c>
      <c r="F26" s="21">
        <f t="shared" si="7"/>
        <v>0</v>
      </c>
      <c r="G26" s="26">
        <f t="shared" si="7"/>
        <v>0</v>
      </c>
      <c r="H26" s="38">
        <f t="shared" si="6"/>
        <v>445737.62</v>
      </c>
      <c r="I26" s="17"/>
      <c r="J26" s="18"/>
    </row>
    <row r="28" ht="13.5" thickBot="1"/>
    <row r="29" spans="1:5" ht="12.75">
      <c r="A29" s="64" t="s">
        <v>20</v>
      </c>
      <c r="B29" s="65"/>
      <c r="C29" s="65"/>
      <c r="D29" s="66"/>
      <c r="E29" s="67">
        <f>$H$22/$B$14</f>
        <v>1166.4093023255814</v>
      </c>
    </row>
    <row r="30" spans="1:5" ht="13.5" thickBot="1">
      <c r="A30" s="69" t="s">
        <v>19</v>
      </c>
      <c r="B30" s="70"/>
      <c r="C30" s="70"/>
      <c r="D30" s="71"/>
      <c r="E30" s="68"/>
    </row>
    <row r="31" ht="13.5" thickBot="1"/>
    <row r="32" spans="1:5" ht="12.75">
      <c r="A32" s="64" t="s">
        <v>30</v>
      </c>
      <c r="B32" s="65"/>
      <c r="C32" s="65"/>
      <c r="D32" s="66"/>
      <c r="E32" s="67">
        <f>H24/H13</f>
        <v>3.0606629452418925</v>
      </c>
    </row>
    <row r="33" spans="1:5" ht="13.5" thickBot="1">
      <c r="A33" s="69" t="s">
        <v>21</v>
      </c>
      <c r="B33" s="70"/>
      <c r="C33" s="70"/>
      <c r="D33" s="71"/>
      <c r="E33" s="68"/>
    </row>
    <row r="36" ht="12.75">
      <c r="A36" s="1" t="s">
        <v>22</v>
      </c>
    </row>
    <row r="37" spans="1:2" ht="12.75">
      <c r="A37" s="1" t="s">
        <v>37</v>
      </c>
      <c r="B37" s="30" t="s">
        <v>62</v>
      </c>
    </row>
    <row r="38" ht="13.5" thickBot="1"/>
    <row r="39" spans="1:10" ht="12.75">
      <c r="A39" s="6" t="s">
        <v>23</v>
      </c>
      <c r="B39" s="7" t="s">
        <v>27</v>
      </c>
      <c r="C39" s="7" t="s">
        <v>29</v>
      </c>
      <c r="D39" s="7" t="s">
        <v>31</v>
      </c>
      <c r="E39" s="7" t="s">
        <v>32</v>
      </c>
      <c r="F39" s="7" t="s">
        <v>33</v>
      </c>
      <c r="G39" s="7" t="s">
        <v>34</v>
      </c>
      <c r="H39" s="7" t="s">
        <v>35</v>
      </c>
      <c r="I39" s="22" t="s">
        <v>36</v>
      </c>
      <c r="J39" s="55" t="s">
        <v>56</v>
      </c>
    </row>
    <row r="40" spans="1:10" ht="12.75">
      <c r="A40" s="32" t="s">
        <v>28</v>
      </c>
      <c r="B40" s="5"/>
      <c r="C40" s="5"/>
      <c r="D40" s="5"/>
      <c r="E40" s="5"/>
      <c r="F40" s="5" t="s">
        <v>8</v>
      </c>
      <c r="G40" s="31">
        <v>0.3</v>
      </c>
      <c r="H40" s="5"/>
      <c r="I40" s="23"/>
      <c r="J40" s="56"/>
    </row>
    <row r="41" spans="1:10" s="60" customFormat="1" ht="12.75">
      <c r="A41" s="61" t="s">
        <v>24</v>
      </c>
      <c r="B41" s="58">
        <v>25</v>
      </c>
      <c r="C41" s="58">
        <v>48</v>
      </c>
      <c r="D41" s="62">
        <f>E29</f>
        <v>1166.4093023255814</v>
      </c>
      <c r="E41" s="62">
        <f>B41*C41*E32</f>
        <v>3672.795534290271</v>
      </c>
      <c r="F41" s="62">
        <f aca="true" t="shared" si="8" ref="F41:F46">D41+E41</f>
        <v>4839.204836615852</v>
      </c>
      <c r="G41" s="62">
        <f>F41*G40</f>
        <v>1451.7614509847556</v>
      </c>
      <c r="H41" s="62">
        <f aca="true" t="shared" si="9" ref="H41:H46">G41/12</f>
        <v>120.9801209153963</v>
      </c>
      <c r="I41" s="59">
        <v>97</v>
      </c>
      <c r="J41" s="63">
        <f aca="true" t="shared" si="10" ref="J41:J46">(H41-I41)/I41</f>
        <v>0.24721774139583813</v>
      </c>
    </row>
    <row r="42" spans="1:10" s="60" customFormat="1" ht="12.75">
      <c r="A42" s="61" t="s">
        <v>25</v>
      </c>
      <c r="B42" s="58">
        <v>27.5</v>
      </c>
      <c r="C42" s="58">
        <v>48</v>
      </c>
      <c r="D42" s="62">
        <f>E29</f>
        <v>1166.4093023255814</v>
      </c>
      <c r="E42" s="62">
        <f>B42*C42*E32</f>
        <v>4040.075087719298</v>
      </c>
      <c r="F42" s="62">
        <f t="shared" si="8"/>
        <v>5206.48439004488</v>
      </c>
      <c r="G42" s="62">
        <f>F42*G40</f>
        <v>1561.9453170134639</v>
      </c>
      <c r="H42" s="62">
        <f t="shared" si="9"/>
        <v>130.162109751122</v>
      </c>
      <c r="I42" s="59">
        <v>104.5</v>
      </c>
      <c r="J42" s="63">
        <f t="shared" si="10"/>
        <v>0.24557042824040182</v>
      </c>
    </row>
    <row r="43" spans="1:10" ht="12.75">
      <c r="A43" s="61" t="s">
        <v>26</v>
      </c>
      <c r="B43" s="5">
        <v>30</v>
      </c>
      <c r="C43" s="58">
        <v>48</v>
      </c>
      <c r="D43" s="15">
        <f>$E$29</f>
        <v>1166.4093023255814</v>
      </c>
      <c r="E43" s="15">
        <f>B43*C43*$E$32</f>
        <v>4407.354641148325</v>
      </c>
      <c r="F43" s="15">
        <f t="shared" si="8"/>
        <v>5573.763943473907</v>
      </c>
      <c r="G43" s="15">
        <f>F43*$G$40</f>
        <v>1672.129183042172</v>
      </c>
      <c r="H43" s="15">
        <f t="shared" si="9"/>
        <v>139.34409858684765</v>
      </c>
      <c r="I43" s="24">
        <v>112</v>
      </c>
      <c r="J43" s="57">
        <f t="shared" si="10"/>
        <v>0.2441437373825683</v>
      </c>
    </row>
    <row r="44" spans="1:10" ht="12.75">
      <c r="A44" s="61" t="s">
        <v>54</v>
      </c>
      <c r="B44" s="5">
        <v>32.5</v>
      </c>
      <c r="C44" s="58">
        <v>48</v>
      </c>
      <c r="D44" s="15">
        <f>$E$29</f>
        <v>1166.4093023255814</v>
      </c>
      <c r="E44" s="15">
        <f>B44*C44*$E$32</f>
        <v>4774.634194577352</v>
      </c>
      <c r="F44" s="15">
        <f t="shared" si="8"/>
        <v>5941.043496902934</v>
      </c>
      <c r="G44" s="15">
        <f>F44*$G$40</f>
        <v>1782.3130490708802</v>
      </c>
      <c r="H44" s="15">
        <f t="shared" si="9"/>
        <v>148.52608742257334</v>
      </c>
      <c r="I44" s="24">
        <v>119.5</v>
      </c>
      <c r="J44" s="57">
        <f t="shared" si="10"/>
        <v>0.24289612905919114</v>
      </c>
    </row>
    <row r="45" spans="1:10" ht="12.75">
      <c r="A45" s="61" t="s">
        <v>55</v>
      </c>
      <c r="B45" s="5">
        <v>35</v>
      </c>
      <c r="C45" s="58">
        <v>48</v>
      </c>
      <c r="D45" s="15">
        <f>$E$29</f>
        <v>1166.4093023255814</v>
      </c>
      <c r="E45" s="15">
        <f>B45*C45*$E$32</f>
        <v>5141.913748006379</v>
      </c>
      <c r="F45" s="15">
        <f t="shared" si="8"/>
        <v>6308.323050331961</v>
      </c>
      <c r="G45" s="15">
        <f>F45*$G$40</f>
        <v>1892.4969150995883</v>
      </c>
      <c r="H45" s="15">
        <f t="shared" si="9"/>
        <v>157.70807625829903</v>
      </c>
      <c r="I45" s="24">
        <v>127</v>
      </c>
      <c r="J45" s="57">
        <f t="shared" si="10"/>
        <v>0.24179587604959865</v>
      </c>
    </row>
    <row r="46" spans="1:10" ht="12.75">
      <c r="A46" s="61" t="s">
        <v>68</v>
      </c>
      <c r="B46" s="5">
        <v>40</v>
      </c>
      <c r="C46" s="58">
        <v>48</v>
      </c>
      <c r="D46" s="15">
        <f>$E$29</f>
        <v>1166.4093023255814</v>
      </c>
      <c r="E46" s="15">
        <f>B46*C46*$E$32</f>
        <v>5876.472854864433</v>
      </c>
      <c r="F46" s="15">
        <f t="shared" si="8"/>
        <v>7042.882157190015</v>
      </c>
      <c r="G46" s="15">
        <f>F46*$G$40</f>
        <v>2112.8646471570046</v>
      </c>
      <c r="H46" s="15">
        <f t="shared" si="9"/>
        <v>176.07205392975038</v>
      </c>
      <c r="I46" s="24">
        <v>142</v>
      </c>
      <c r="J46" s="57">
        <f t="shared" si="10"/>
        <v>0.23994404175880552</v>
      </c>
    </row>
    <row r="47" spans="1:9" ht="12.75">
      <c r="A47" s="42"/>
      <c r="B47" s="42"/>
      <c r="C47" s="42"/>
      <c r="D47" s="43"/>
      <c r="E47" s="43"/>
      <c r="F47" s="43"/>
      <c r="G47" s="43"/>
      <c r="H47" s="43"/>
      <c r="I47" s="43"/>
    </row>
    <row r="48" spans="1:9" ht="13.5" thickBot="1">
      <c r="A48" s="42"/>
      <c r="B48" s="42"/>
      <c r="C48" s="42"/>
      <c r="D48" s="43"/>
      <c r="E48" s="43"/>
      <c r="F48" s="43"/>
      <c r="G48" s="43"/>
      <c r="H48" s="43"/>
      <c r="I48" s="43"/>
    </row>
    <row r="49" spans="1:8" ht="12.75">
      <c r="A49" s="6" t="s">
        <v>47</v>
      </c>
      <c r="B49" s="7" t="s">
        <v>42</v>
      </c>
      <c r="C49" s="7" t="s">
        <v>31</v>
      </c>
      <c r="D49" s="7"/>
      <c r="E49" s="7" t="s">
        <v>43</v>
      </c>
      <c r="F49" s="48" t="s">
        <v>43</v>
      </c>
      <c r="G49" s="48" t="s">
        <v>69</v>
      </c>
      <c r="H49" s="40" t="s">
        <v>53</v>
      </c>
    </row>
    <row r="50" spans="1:8" ht="12.75">
      <c r="A50" s="8"/>
      <c r="B50" s="3"/>
      <c r="C50" s="3"/>
      <c r="D50" s="3"/>
      <c r="E50" s="3" t="s">
        <v>49</v>
      </c>
      <c r="F50" s="3" t="s">
        <v>50</v>
      </c>
      <c r="G50" s="45">
        <v>0.37</v>
      </c>
      <c r="H50" s="49">
        <v>0.63</v>
      </c>
    </row>
    <row r="51" spans="1:8" ht="12.75">
      <c r="A51" s="61" t="s">
        <v>61</v>
      </c>
      <c r="B51" s="5">
        <f>B14</f>
        <v>86</v>
      </c>
      <c r="C51" s="15">
        <f>E29</f>
        <v>1166.4093023255814</v>
      </c>
      <c r="D51" s="5"/>
      <c r="E51" s="15">
        <f>B51*C51</f>
        <v>100311.2</v>
      </c>
      <c r="F51" s="46">
        <v>0.1</v>
      </c>
      <c r="G51" s="5"/>
      <c r="H51" s="11"/>
    </row>
    <row r="52" spans="1:8" ht="12.75">
      <c r="A52" s="12"/>
      <c r="B52" s="5" t="s">
        <v>44</v>
      </c>
      <c r="C52" s="44" t="s">
        <v>45</v>
      </c>
      <c r="D52" s="5"/>
      <c r="E52" s="5"/>
      <c r="F52" s="3" t="s">
        <v>51</v>
      </c>
      <c r="G52" s="5"/>
      <c r="H52" s="11"/>
    </row>
    <row r="53" spans="1:8" ht="12.75">
      <c r="A53" s="12"/>
      <c r="B53" s="5">
        <f>H13</f>
        <v>112860</v>
      </c>
      <c r="C53" s="15">
        <f>E32</f>
        <v>3.0606629452418925</v>
      </c>
      <c r="D53" s="5"/>
      <c r="E53" s="15">
        <f>B53*C53</f>
        <v>345426.42</v>
      </c>
      <c r="F53" s="3" t="s">
        <v>52</v>
      </c>
      <c r="G53" s="5"/>
      <c r="H53" s="11"/>
    </row>
    <row r="54" spans="1:8" ht="12.75">
      <c r="A54" s="12" t="s">
        <v>33</v>
      </c>
      <c r="B54" s="31"/>
      <c r="C54" s="15"/>
      <c r="D54" s="5"/>
      <c r="E54" s="15">
        <f>SUM(E51:E53)</f>
        <v>445737.62</v>
      </c>
      <c r="F54" s="5"/>
      <c r="G54" s="5"/>
      <c r="H54" s="11"/>
    </row>
    <row r="55" spans="1:8" ht="12.75">
      <c r="A55" s="12" t="s">
        <v>48</v>
      </c>
      <c r="B55" s="31">
        <v>0.3</v>
      </c>
      <c r="C55" s="15"/>
      <c r="D55" s="5"/>
      <c r="E55" s="47">
        <f>E54*B55</f>
        <v>133721.286</v>
      </c>
      <c r="F55" s="15">
        <f>E55-(E55*F51)</f>
        <v>120349.1574</v>
      </c>
      <c r="G55" s="15">
        <f>F55*G50</f>
        <v>44529.188237999995</v>
      </c>
      <c r="H55" s="16">
        <f>F55*H50</f>
        <v>75819.969162</v>
      </c>
    </row>
    <row r="56" spans="1:8" ht="12.75">
      <c r="A56" s="12"/>
      <c r="B56" s="31"/>
      <c r="C56" s="15"/>
      <c r="D56" s="5"/>
      <c r="E56" s="47"/>
      <c r="F56" s="5"/>
      <c r="G56" s="5"/>
      <c r="H56" s="11"/>
    </row>
    <row r="57" spans="1:8" ht="12.75">
      <c r="A57" s="61" t="s">
        <v>59</v>
      </c>
      <c r="B57" s="31">
        <f>E57/E54</f>
        <v>0.218402251979539</v>
      </c>
      <c r="C57" s="15"/>
      <c r="D57" s="5"/>
      <c r="E57" s="47">
        <f>78144.95+10178.05+9027.1</f>
        <v>97350.1</v>
      </c>
      <c r="F57" s="15">
        <f>E57</f>
        <v>97350.1</v>
      </c>
      <c r="G57" s="15">
        <f>F57*G50</f>
        <v>36019.537000000004</v>
      </c>
      <c r="H57" s="16">
        <f>F57*H50</f>
        <v>61330.563</v>
      </c>
    </row>
    <row r="58" spans="1:8" ht="12.75">
      <c r="A58" s="12"/>
      <c r="B58" s="31"/>
      <c r="C58" s="15"/>
      <c r="D58" s="5"/>
      <c r="E58" s="47"/>
      <c r="F58" s="5"/>
      <c r="G58" s="5"/>
      <c r="H58" s="11"/>
    </row>
    <row r="59" spans="1:8" ht="13.5" thickBot="1">
      <c r="A59" s="50" t="s">
        <v>46</v>
      </c>
      <c r="B59" s="51">
        <f>B57-B55</f>
        <v>-0.08159774802046099</v>
      </c>
      <c r="C59" s="52"/>
      <c r="D59" s="53"/>
      <c r="E59" s="52">
        <f>E57-E55</f>
        <v>-36371.18599999999</v>
      </c>
      <c r="F59" s="52">
        <f>F57-F55</f>
        <v>-22999.05739999999</v>
      </c>
      <c r="G59" s="52">
        <f>G57-G55</f>
        <v>-8509.651237999991</v>
      </c>
      <c r="H59" s="54">
        <f>H57-H55</f>
        <v>-14489.406161999992</v>
      </c>
    </row>
  </sheetData>
  <sheetProtection/>
  <mergeCells count="7">
    <mergeCell ref="A33:D33"/>
    <mergeCell ref="E29:E30"/>
    <mergeCell ref="E32:E33"/>
    <mergeCell ref="H2:J2"/>
    <mergeCell ref="A30:D30"/>
    <mergeCell ref="A29:D29"/>
    <mergeCell ref="A32:D32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6" r:id="rId1"/>
  <headerFooter alignWithMargins="0">
    <oddHeader>&amp;LAmt Probstei
III.4.4
für
Gemeinde Wendtorf&amp;C&amp;"Arial,Fett"Alternative 1
Kalkulation Kindertagesstättenelternbeiträge
Kindertagesstättenjahr 2013/14
Basis Jahresrechnung 2012&amp;R29.04.2013</oddHeader>
    <oddFooter>&amp;L&amp;6&amp;F, &amp;A&amp;R&amp;6&amp;D, &amp;T</oddFooter>
  </headerFooter>
  <rowBreaks count="2" manualBreakCount="2">
    <brk id="34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Schönberg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Dräbing	306-146	309	IV.3</dc:creator>
  <cp:keywords/>
  <dc:description/>
  <cp:lastModifiedBy>Heike Lüdke</cp:lastModifiedBy>
  <cp:lastPrinted>2013-05-03T05:46:23Z</cp:lastPrinted>
  <dcterms:created xsi:type="dcterms:W3CDTF">2009-06-02T13:41:50Z</dcterms:created>
  <dcterms:modified xsi:type="dcterms:W3CDTF">2013-05-03T05:46:27Z</dcterms:modified>
  <cp:category/>
  <cp:version/>
  <cp:contentType/>
  <cp:contentStatus/>
</cp:coreProperties>
</file>